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llbruck\Digital\illbruck HP\Bedarfskalkulatoren\"/>
    </mc:Choice>
  </mc:AlternateContent>
  <xr:revisionPtr revIDLastSave="0" documentId="13_ncr:1_{7890D678-61F5-4452-AF5F-F9B2F4B30642}" xr6:coauthVersionLast="47" xr6:coauthVersionMax="47" xr10:uidLastSave="{00000000-0000-0000-0000-000000000000}"/>
  <bookViews>
    <workbookView xWindow="-28920" yWindow="-1125" windowWidth="29040" windowHeight="15840" xr2:uid="{00000000-000D-0000-FFFF-FFFF00000000}"/>
  </bookViews>
  <sheets>
    <sheet name="große Elemente" sheetId="8" r:id="rId1"/>
    <sheet name="Tabelle1" sheetId="1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1" l="1"/>
  <c r="I18" i="11" s="1"/>
  <c r="E18" i="11"/>
  <c r="F18" i="11" s="1"/>
  <c r="C18" i="11"/>
  <c r="E17" i="11"/>
  <c r="F17" i="11" s="1"/>
  <c r="E16" i="11"/>
  <c r="F16" i="11" s="1"/>
  <c r="J18" i="11" l="1"/>
  <c r="I16" i="11"/>
  <c r="G16" i="11"/>
  <c r="H16" i="11" s="1"/>
  <c r="G17" i="11"/>
  <c r="H17" i="11" s="1"/>
  <c r="I17" i="11"/>
  <c r="J17" i="11" s="1"/>
  <c r="J16" i="11" l="1"/>
  <c r="D18" i="8"/>
  <c r="G18" i="8" s="1"/>
  <c r="I18" i="8" s="1"/>
  <c r="C19" i="8" l="1"/>
  <c r="D19" i="8" l="1"/>
  <c r="G19" i="8" s="1"/>
  <c r="F18" i="8" l="1"/>
  <c r="F19" i="8" l="1"/>
  <c r="I19" i="8" s="1"/>
</calcChain>
</file>

<file path=xl/sharedStrings.xml><?xml version="1.0" encoding="utf-8"?>
<sst xmlns="http://schemas.openxmlformats.org/spreadsheetml/2006/main" count="60" uniqueCount="46">
  <si>
    <t>Meter/ Verp.</t>
  </si>
  <si>
    <t>Verbrauch= Einheit/Meter</t>
  </si>
  <si>
    <t>Lfm</t>
  </si>
  <si>
    <t>Anzahl der Fenster</t>
  </si>
  <si>
    <t>Bedarf</t>
  </si>
  <si>
    <t>Einheit</t>
  </si>
  <si>
    <t>Zugabe an Überlap./ Fenster</t>
  </si>
  <si>
    <t>(EFH Format)</t>
  </si>
  <si>
    <t>einseitig = 1
beidseitig = 2</t>
  </si>
  <si>
    <t>-</t>
  </si>
  <si>
    <t>Beutel</t>
  </si>
  <si>
    <t>Dose</t>
  </si>
  <si>
    <t>Kartusche</t>
  </si>
  <si>
    <t>ME508 TwinAktiv VV Flex</t>
  </si>
  <si>
    <t>FM230 Fensterschaum+</t>
  </si>
  <si>
    <t>i3 Produkt</t>
  </si>
  <si>
    <t>SP525 Hochbaufugen-Dichtstoff 310 ml</t>
  </si>
  <si>
    <t>SP525 Hochbaufugen-Dichtstoff 600 ml</t>
  </si>
  <si>
    <t>Rolle</t>
  </si>
  <si>
    <t>Anschlussfuge [m]</t>
  </si>
  <si>
    <t>Anzahl Fenster und Türen [Stück]</t>
  </si>
  <si>
    <t>Fugenbreite [mm]</t>
  </si>
  <si>
    <t xml:space="preserve">TP652 illmod trioplex+ </t>
  </si>
  <si>
    <t>Fugentiefe [mm]</t>
  </si>
  <si>
    <t>Blendrahmen</t>
  </si>
  <si>
    <t>LzM 4.3 ab Seite 81</t>
  </si>
  <si>
    <r>
      <t>Schallschutz:</t>
    </r>
    <r>
      <rPr>
        <sz val="11"/>
        <color rgb="FF4D4D4D"/>
        <rFont val="Arial"/>
        <family val="2"/>
      </rPr>
      <t xml:space="preserve"> TP652 mit SP525 Hochbaufugen-Dichtstoff</t>
    </r>
  </si>
  <si>
    <r>
      <t>Ø</t>
    </r>
    <r>
      <rPr>
        <sz val="11"/>
        <color rgb="FF4D4D4D"/>
        <rFont val="Arial"/>
        <family val="2"/>
      </rPr>
      <t>TP652 illmod trioplex+ nach Einbausituation</t>
    </r>
  </si>
  <si>
    <r>
      <t>§</t>
    </r>
    <r>
      <rPr>
        <b/>
        <sz val="11"/>
        <color rgb="FF4D4D4D"/>
        <rFont val="Arial"/>
        <family val="2"/>
      </rPr>
      <t xml:space="preserve">Unverputzt 41 dB </t>
    </r>
    <r>
      <rPr>
        <sz val="11"/>
        <color rgb="FF4D4D4D"/>
        <rFont val="Arial"/>
        <family val="2"/>
      </rPr>
      <t>– normaler Schallschutz (bewertetes Fugenschalldämm-Maß)</t>
    </r>
  </si>
  <si>
    <r>
      <t>§</t>
    </r>
    <r>
      <rPr>
        <sz val="11"/>
        <color rgb="FF4D4D4D"/>
        <rFont val="Arial"/>
        <family val="2"/>
      </rPr>
      <t>Einseitig verputzt 51 dB – Fenster bis 41 dB</t>
    </r>
  </si>
  <si>
    <r>
      <t>§</t>
    </r>
    <r>
      <rPr>
        <sz val="11"/>
        <color rgb="FF4D4D4D"/>
        <rFont val="Arial"/>
        <family val="2"/>
      </rPr>
      <t>Zweiseitig verputzt 60 dB – Fenster mit bis zu 50 dB</t>
    </r>
  </si>
  <si>
    <r>
      <t>Ø</t>
    </r>
    <r>
      <rPr>
        <sz val="11"/>
        <color rgb="FF4D4D4D"/>
        <rFont val="Arial"/>
        <family val="2"/>
      </rPr>
      <t xml:space="preserve">TP652 </t>
    </r>
    <r>
      <rPr>
        <b/>
        <sz val="11"/>
        <color rgb="FF4D4D4D"/>
        <rFont val="Arial"/>
        <family val="2"/>
      </rPr>
      <t xml:space="preserve">mit SP525 </t>
    </r>
    <r>
      <rPr>
        <sz val="11"/>
        <color rgb="FF4D4D4D"/>
        <rFont val="Arial"/>
        <family val="2"/>
      </rPr>
      <t xml:space="preserve">innen </t>
    </r>
  </si>
  <si>
    <r>
      <t>§</t>
    </r>
    <r>
      <rPr>
        <b/>
        <sz val="11"/>
        <color rgb="FF4D4D4D"/>
        <rFont val="Arial"/>
        <family val="2"/>
      </rPr>
      <t>bis 10 mm Fuge 61 dB</t>
    </r>
    <r>
      <rPr>
        <sz val="11"/>
        <color rgb="FF4D4D4D"/>
        <rFont val="Arial"/>
        <family val="2"/>
      </rPr>
      <t xml:space="preserve"> –&gt; Fenster mit bis zu 51 dB Schallschutz</t>
    </r>
  </si>
  <si>
    <r>
      <t>§</t>
    </r>
    <r>
      <rPr>
        <b/>
        <sz val="11"/>
        <color rgb="FF4D4D4D"/>
        <rFont val="Arial"/>
        <family val="2"/>
      </rPr>
      <t xml:space="preserve">bis 20 mm Fuge 58 dB </t>
    </r>
    <r>
      <rPr>
        <sz val="11"/>
        <color rgb="FF4D4D4D"/>
        <rFont val="Arial"/>
        <family val="2"/>
      </rPr>
      <t>–&gt; Fenster mit bis zu 48 dB Schallschutz</t>
    </r>
  </si>
  <si>
    <r>
      <t>§</t>
    </r>
    <r>
      <rPr>
        <b/>
        <sz val="11"/>
        <color rgb="FF4D4D4D"/>
        <rFont val="Arial"/>
        <family val="2"/>
      </rPr>
      <t xml:space="preserve">bis 30 mm Fuge 56 dB </t>
    </r>
    <r>
      <rPr>
        <sz val="11"/>
        <color rgb="FF4D4D4D"/>
        <rFont val="Arial"/>
        <family val="2"/>
      </rPr>
      <t>–&gt; Fenster mit bis zu 46 dB Schallschutz</t>
    </r>
  </si>
  <si>
    <t>nur bis 30 mm Fugen sinnvoll!</t>
  </si>
  <si>
    <t xml:space="preserve">große Bewegungsaufnahme durch </t>
  </si>
  <si>
    <t>TP652 illmod trioplex+</t>
  </si>
  <si>
    <t>SP525 Hochbaufugen-Dichtstoff</t>
  </si>
  <si>
    <t>ME508 TwinAktiv VV</t>
  </si>
  <si>
    <t>i3 PowerPaket: Schallschutz</t>
  </si>
  <si>
    <t>i3 PowerPaket: Große Elemente (große Bewegung)</t>
  </si>
  <si>
    <r>
      <t>Große Elemente:</t>
    </r>
    <r>
      <rPr>
        <sz val="11"/>
        <color rgb="FF4D4D4D"/>
        <rFont val="Arial"/>
        <family val="2"/>
      </rPr>
      <t xml:space="preserve"> ME508 TwinAktiv VV Flex mit FM230 Fensterschaum+</t>
    </r>
  </si>
  <si>
    <r>
      <t xml:space="preserve">Ø </t>
    </r>
    <r>
      <rPr>
        <sz val="11"/>
        <color rgb="FF4D4D4D"/>
        <rFont val="Arial"/>
        <family val="2"/>
      </rPr>
      <t>patentierte Bewegungsschlaufe garantiert über 30 % Bewegungsaufnahme</t>
    </r>
  </si>
  <si>
    <r>
      <t xml:space="preserve">Ø </t>
    </r>
    <r>
      <rPr>
        <sz val="11"/>
        <color rgb="FF4D4D4D"/>
        <rFont val="Arial"/>
        <family val="2"/>
      </rPr>
      <t>flexibler Schaum Fremdüberwachte Elastizität (MPA) &gt; 30%</t>
    </r>
  </si>
  <si>
    <r>
      <t xml:space="preserve">Ø </t>
    </r>
    <r>
      <rPr>
        <sz val="11"/>
        <color rgb="FF4D4D4D"/>
        <rFont val="Arial"/>
        <family val="2"/>
      </rPr>
      <t>Alternativ: ME500 TwinAktiv Flex mit RAL-Zertifizierung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</si>
</sst>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_-* #,##0.0\ _€_-;\-* #,##0.0\ _€_-;_-* &quot;-&quot;??\ _€_-;_-@_-"/>
    <numFmt numFmtId="166" formatCode="0.0"/>
    <numFmt numFmtId="167" formatCode="0.0\ &quot;m&quot;"/>
    <numFmt numFmtId="168" formatCode="0\ &quot;mm&quot;"/>
    <numFmt numFmtId="169" formatCode="0\ &quot;Fenster&quot;"/>
    <numFmt numFmtId="170" formatCode="0\ &quot;m&quot;"/>
    <numFmt numFmtId="171" formatCode="0.00\ &quot;m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6"/>
      <color theme="1"/>
      <name val="Arial"/>
      <family val="2"/>
    </font>
    <font>
      <sz val="11"/>
      <color theme="1"/>
      <name val="Arial"/>
      <family val="2"/>
      <charset val="238"/>
    </font>
    <font>
      <b/>
      <sz val="19"/>
      <color theme="1"/>
      <name val="Arial"/>
      <family val="2"/>
      <charset val="238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rgb="FF4D4D4D"/>
      <name val="Arial"/>
      <family val="2"/>
    </font>
    <font>
      <sz val="11"/>
      <color rgb="FF4D4D4D"/>
      <name val="Arial"/>
      <family val="2"/>
    </font>
    <font>
      <sz val="11"/>
      <color theme="1"/>
      <name val="Wingdings"/>
      <charset val="2"/>
    </font>
    <font>
      <b/>
      <sz val="19"/>
      <color rgb="FF92D050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10" fillId="3" borderId="0" xfId="0" applyFont="1" applyFill="1" applyAlignment="1" applyProtection="1">
      <alignment horizontal="right"/>
      <protection locked="0"/>
    </xf>
    <xf numFmtId="0" fontId="12" fillId="0" borderId="0" xfId="0" applyFont="1"/>
    <xf numFmtId="0" fontId="12" fillId="0" borderId="1" xfId="0" applyFont="1" applyBorder="1"/>
    <xf numFmtId="165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164" fontId="12" fillId="0" borderId="1" xfId="5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4" fillId="3" borderId="0" xfId="0" applyFont="1" applyFill="1"/>
    <xf numFmtId="0" fontId="0" fillId="3" borderId="0" xfId="0" applyFill="1"/>
    <xf numFmtId="0" fontId="8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2" fillId="3" borderId="0" xfId="0" applyFont="1" applyFill="1"/>
    <xf numFmtId="164" fontId="13" fillId="3" borderId="1" xfId="5" applyFont="1" applyFill="1" applyBorder="1" applyAlignment="1">
      <alignment horizontal="center"/>
    </xf>
    <xf numFmtId="0" fontId="12" fillId="3" borderId="1" xfId="0" applyFont="1" applyFill="1" applyBorder="1"/>
    <xf numFmtId="165" fontId="12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164" fontId="12" fillId="3" borderId="1" xfId="5" applyFont="1" applyFill="1" applyBorder="1" applyAlignment="1">
      <alignment horizontal="center"/>
    </xf>
    <xf numFmtId="0" fontId="13" fillId="2" borderId="1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0" fontId="12" fillId="3" borderId="0" xfId="0" applyFont="1" applyFill="1" applyBorder="1"/>
    <xf numFmtId="0" fontId="0" fillId="3" borderId="0" xfId="0" applyFill="1" applyBorder="1"/>
    <xf numFmtId="0" fontId="12" fillId="3" borderId="0" xfId="0" applyFont="1" applyFill="1" applyAlignment="1">
      <alignment horizontal="center" vertical="center"/>
    </xf>
    <xf numFmtId="0" fontId="15" fillId="3" borderId="0" xfId="0" applyFont="1" applyFill="1" applyAlignment="1" applyProtection="1">
      <alignment horizontal="right"/>
      <protection locked="0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166" fontId="13" fillId="2" borderId="1" xfId="0" applyNumberFormat="1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0" fillId="3" borderId="0" xfId="0" applyFont="1" applyFill="1"/>
    <xf numFmtId="0" fontId="6" fillId="3" borderId="0" xfId="0" applyFont="1" applyFill="1" applyBorder="1" applyAlignment="1"/>
    <xf numFmtId="0" fontId="0" fillId="3" borderId="0" xfId="0" applyFill="1" applyAlignment="1"/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Border="1"/>
    <xf numFmtId="0" fontId="5" fillId="3" borderId="0" xfId="0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  <xf numFmtId="165" fontId="12" fillId="3" borderId="13" xfId="0" applyNumberFormat="1" applyFont="1" applyFill="1" applyBorder="1"/>
    <xf numFmtId="165" fontId="12" fillId="3" borderId="2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167" fontId="8" fillId="4" borderId="3" xfId="0" applyNumberFormat="1" applyFont="1" applyFill="1" applyBorder="1" applyAlignment="1">
      <alignment horizontal="center" vertical="center"/>
    </xf>
    <xf numFmtId="0" fontId="12" fillId="3" borderId="14" xfId="0" applyFont="1" applyFill="1" applyBorder="1"/>
    <xf numFmtId="168" fontId="8" fillId="4" borderId="3" xfId="0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left"/>
    </xf>
    <xf numFmtId="0" fontId="12" fillId="3" borderId="14" xfId="0" applyFont="1" applyFill="1" applyBorder="1" applyAlignment="1">
      <alignment horizontal="left"/>
    </xf>
    <xf numFmtId="0" fontId="0" fillId="3" borderId="0" xfId="0" applyFont="1" applyFill="1" applyBorder="1"/>
    <xf numFmtId="0" fontId="12" fillId="3" borderId="15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0" fillId="3" borderId="0" xfId="0" applyFill="1" applyAlignment="1"/>
    <xf numFmtId="0" fontId="16" fillId="3" borderId="7" xfId="0" applyFont="1" applyFill="1" applyBorder="1" applyAlignment="1">
      <alignment horizontal="left" vertical="center" readingOrder="1"/>
    </xf>
    <xf numFmtId="0" fontId="12" fillId="3" borderId="8" xfId="0" applyFont="1" applyFill="1" applyBorder="1"/>
    <xf numFmtId="0" fontId="12" fillId="3" borderId="9" xfId="0" applyFont="1" applyFill="1" applyBorder="1"/>
    <xf numFmtId="0" fontId="17" fillId="3" borderId="16" xfId="0" applyFont="1" applyFill="1" applyBorder="1" applyAlignment="1">
      <alignment horizontal="left" vertical="center" readingOrder="1"/>
    </xf>
    <xf numFmtId="0" fontId="0" fillId="3" borderId="17" xfId="0" applyFill="1" applyBorder="1"/>
    <xf numFmtId="0" fontId="18" fillId="3" borderId="16" xfId="0" applyFont="1" applyFill="1" applyBorder="1" applyAlignment="1">
      <alignment horizontal="left" vertical="center" indent="3" readingOrder="1"/>
    </xf>
    <xf numFmtId="0" fontId="12" fillId="3" borderId="17" xfId="0" applyFont="1" applyFill="1" applyBorder="1"/>
    <xf numFmtId="0" fontId="18" fillId="3" borderId="16" xfId="0" applyFont="1" applyFill="1" applyBorder="1" applyAlignment="1">
      <alignment horizontal="left" vertical="center" indent="8" readingOrder="1"/>
    </xf>
    <xf numFmtId="0" fontId="12" fillId="3" borderId="11" xfId="0" applyFont="1" applyFill="1" applyBorder="1"/>
    <xf numFmtId="0" fontId="12" fillId="3" borderId="12" xfId="0" applyFont="1" applyFill="1" applyBorder="1"/>
    <xf numFmtId="0" fontId="12" fillId="3" borderId="10" xfId="0" applyFont="1" applyFill="1" applyBorder="1"/>
    <xf numFmtId="0" fontId="11" fillId="3" borderId="0" xfId="0" applyFont="1" applyFill="1" applyAlignment="1">
      <alignment horizontal="left" vertical="center"/>
    </xf>
    <xf numFmtId="0" fontId="19" fillId="3" borderId="0" xfId="0" applyFont="1" applyFill="1" applyBorder="1" applyAlignment="1"/>
    <xf numFmtId="0" fontId="20" fillId="3" borderId="0" xfId="0" applyFont="1" applyFill="1" applyBorder="1" applyAlignment="1"/>
    <xf numFmtId="169" fontId="8" fillId="4" borderId="3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17" xfId="0" applyFont="1" applyFill="1" applyBorder="1"/>
    <xf numFmtId="0" fontId="5" fillId="3" borderId="0" xfId="0" applyFont="1" applyFill="1" applyBorder="1" applyAlignment="1">
      <alignment horizontal="center" vertical="center"/>
    </xf>
    <xf numFmtId="0" fontId="0" fillId="3" borderId="8" xfId="0" applyFont="1" applyFill="1" applyBorder="1"/>
    <xf numFmtId="0" fontId="0" fillId="3" borderId="9" xfId="0" applyFont="1" applyFill="1" applyBorder="1"/>
    <xf numFmtId="0" fontId="18" fillId="3" borderId="10" xfId="0" applyFont="1" applyFill="1" applyBorder="1" applyAlignment="1">
      <alignment horizontal="left" vertical="center" indent="3" readingOrder="1"/>
    </xf>
    <xf numFmtId="0" fontId="0" fillId="3" borderId="11" xfId="0" applyFont="1" applyFill="1" applyBorder="1"/>
    <xf numFmtId="0" fontId="0" fillId="3" borderId="12" xfId="0" applyFont="1" applyFill="1" applyBorder="1"/>
    <xf numFmtId="171" fontId="12" fillId="3" borderId="1" xfId="0" applyNumberFormat="1" applyFont="1" applyFill="1" applyBorder="1" applyAlignment="1">
      <alignment horizontal="center"/>
    </xf>
    <xf numFmtId="170" fontId="12" fillId="3" borderId="1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6">
    <cellStyle name="Komma" xfId="5" builtinId="3"/>
    <cellStyle name="Prozent 2" xfId="1" xr:uid="{00000000-0005-0000-0000-000001000000}"/>
    <cellStyle name="Standard" xfId="0" builtinId="0"/>
    <cellStyle name="Standard 2" xfId="2" xr:uid="{00000000-0005-0000-0000-000003000000}"/>
    <cellStyle name="Standard 2 2" xfId="3" xr:uid="{00000000-0005-0000-0000-000004000000}"/>
    <cellStyle name="Standard 3" xfId="4" xr:uid="{00000000-0005-0000-0000-000005000000}"/>
  </cellStyles>
  <dxfs count="0"/>
  <tableStyles count="0" defaultTableStyle="TableStyleMedium2" defaultPivotStyle="PivotStyleLight16"/>
  <colors>
    <mruColors>
      <color rgb="FF87B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43816</xdr:colOff>
      <xdr:row>4</xdr:row>
      <xdr:rowOff>171450</xdr:rowOff>
    </xdr:from>
    <xdr:to>
      <xdr:col>16</xdr:col>
      <xdr:colOff>769621</xdr:colOff>
      <xdr:row>13</xdr:row>
      <xdr:rowOff>225163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9576" y="1230630"/>
          <a:ext cx="2310765" cy="1874893"/>
        </a:xfrm>
        <a:prstGeom prst="rect">
          <a:avLst/>
        </a:prstGeom>
      </xdr:spPr>
    </xdr:pic>
    <xdr:clientData/>
  </xdr:twoCellAnchor>
  <xdr:twoCellAnchor>
    <xdr:from>
      <xdr:col>15</xdr:col>
      <xdr:colOff>226696</xdr:colOff>
      <xdr:row>4</xdr:row>
      <xdr:rowOff>185057</xdr:rowOff>
    </xdr:from>
    <xdr:to>
      <xdr:col>16</xdr:col>
      <xdr:colOff>483871</xdr:colOff>
      <xdr:row>6</xdr:row>
      <xdr:rowOff>120277</xdr:rowOff>
    </xdr:to>
    <xdr:sp macro="" textlink="">
      <xdr:nvSpPr>
        <xdr:cNvPr id="7" name="Pfeil nach links und rechts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9004936" y="1244237"/>
          <a:ext cx="1049655" cy="544820"/>
        </a:xfrm>
        <a:prstGeom prst="leftRightArrow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1379220</xdr:colOff>
      <xdr:row>24</xdr:row>
      <xdr:rowOff>53340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434340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329565</xdr:colOff>
      <xdr:row>0</xdr:row>
      <xdr:rowOff>238125</xdr:rowOff>
    </xdr:from>
    <xdr:to>
      <xdr:col>14</xdr:col>
      <xdr:colOff>563880</xdr:colOff>
      <xdr:row>5</xdr:row>
      <xdr:rowOff>46465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0365" y="238125"/>
          <a:ext cx="1819275" cy="1172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3</xdr:row>
      <xdr:rowOff>27910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770860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85725</xdr:colOff>
      <xdr:row>27</xdr:row>
      <xdr:rowOff>146685</xdr:rowOff>
    </xdr:from>
    <xdr:to>
      <xdr:col>13</xdr:col>
      <xdr:colOff>393192</xdr:colOff>
      <xdr:row>33</xdr:row>
      <xdr:rowOff>82677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5899785"/>
          <a:ext cx="1078992" cy="107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1379220</xdr:colOff>
      <xdr:row>22</xdr:row>
      <xdr:rowOff>129540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25196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161510</xdr:rowOff>
    </xdr:from>
    <xdr:to>
      <xdr:col>13</xdr:col>
      <xdr:colOff>313182</xdr:colOff>
      <xdr:row>33</xdr:row>
      <xdr:rowOff>108932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80" y="5716490"/>
          <a:ext cx="1105662" cy="10447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256510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3140" cy="77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22"/>
  <sheetViews>
    <sheetView tabSelected="1" workbookViewId="0">
      <selection activeCell="H26" sqref="H26"/>
    </sheetView>
  </sheetViews>
  <sheetFormatPr baseColWidth="10" defaultColWidth="11.54296875" defaultRowHeight="14.5" x14ac:dyDescent="0.35"/>
  <cols>
    <col min="1" max="1" width="10.6328125" style="13" customWidth="1"/>
    <col min="2" max="2" width="30.6328125" style="13" customWidth="1"/>
    <col min="3" max="3" width="11.90625" style="13" hidden="1" customWidth="1"/>
    <col min="4" max="4" width="11.36328125" style="13" hidden="1" customWidth="1"/>
    <col min="5" max="5" width="10.54296875" style="13" hidden="1" customWidth="1"/>
    <col min="6" max="6" width="10.36328125" style="13" hidden="1" customWidth="1"/>
    <col min="7" max="7" width="12.90625" style="13" hidden="1" customWidth="1"/>
    <col min="8" max="8" width="12.90625" style="13" bestFit="1" customWidth="1"/>
    <col min="9" max="9" width="11.453125" style="13" customWidth="1"/>
    <col min="10" max="10" width="8.08984375" style="13" bestFit="1" customWidth="1"/>
    <col min="11" max="11" width="7.36328125" style="13" bestFit="1" customWidth="1"/>
    <col min="12" max="12" width="12.36328125" style="13" customWidth="1"/>
    <col min="13" max="18" width="11.54296875" style="13"/>
    <col min="19" max="19" width="6.08984375" style="13" customWidth="1"/>
    <col min="20" max="16384" width="11.54296875" style="13"/>
  </cols>
  <sheetData>
    <row r="1" spans="2:20" s="12" customFormat="1" ht="20" customHeight="1" x14ac:dyDescent="0.4"/>
    <row r="2" spans="2:20" s="12" customFormat="1" ht="20" customHeight="1" x14ac:dyDescent="0.4"/>
    <row r="3" spans="2:20" s="12" customFormat="1" ht="20" customHeight="1" x14ac:dyDescent="0.4"/>
    <row r="4" spans="2:20" s="12" customFormat="1" ht="24" x14ac:dyDescent="0.5">
      <c r="B4" s="72" t="s">
        <v>41</v>
      </c>
      <c r="C4" s="40"/>
      <c r="D4" s="40"/>
      <c r="E4" s="40"/>
      <c r="F4" s="41"/>
      <c r="G4" s="41"/>
      <c r="H4" s="41"/>
      <c r="I4" s="42"/>
      <c r="J4" s="42"/>
    </row>
    <row r="5" spans="2:20" s="12" customFormat="1" ht="24" customHeight="1" x14ac:dyDescent="0.4">
      <c r="B5" s="73" t="s">
        <v>39</v>
      </c>
      <c r="C5" s="59"/>
      <c r="D5" s="59"/>
      <c r="E5" s="59"/>
      <c r="F5" s="41"/>
      <c r="G5" s="41"/>
      <c r="H5" s="41"/>
      <c r="I5" s="42"/>
      <c r="J5" s="42"/>
    </row>
    <row r="6" spans="2:20" s="12" customFormat="1" ht="24" customHeight="1" x14ac:dyDescent="0.4">
      <c r="B6" s="73" t="s">
        <v>14</v>
      </c>
      <c r="C6" s="59"/>
      <c r="D6" s="59"/>
      <c r="E6" s="59"/>
      <c r="F6" s="41"/>
      <c r="G6" s="41"/>
      <c r="H6" s="41"/>
      <c r="I6" s="42"/>
      <c r="J6" s="42"/>
    </row>
    <row r="7" spans="2:20" s="12" customFormat="1" ht="14.4" customHeight="1" thickBot="1" x14ac:dyDescent="0.45">
      <c r="F7" s="43"/>
      <c r="G7" s="43"/>
      <c r="H7" s="44"/>
      <c r="I7" s="45"/>
    </row>
    <row r="8" spans="2:20" s="12" customFormat="1" ht="21" customHeight="1" thickBot="1" x14ac:dyDescent="0.45">
      <c r="B8" s="14" t="s">
        <v>19</v>
      </c>
      <c r="F8" s="46"/>
      <c r="G8" s="15"/>
      <c r="H8" s="51">
        <v>50</v>
      </c>
      <c r="I8" s="17"/>
    </row>
    <row r="9" spans="2:20" s="12" customFormat="1" ht="6" customHeight="1" thickBot="1" x14ac:dyDescent="0.45">
      <c r="B9" s="30"/>
      <c r="F9" s="46"/>
      <c r="G9" s="15"/>
      <c r="H9" s="1"/>
      <c r="I9" s="16"/>
    </row>
    <row r="10" spans="2:20" s="12" customFormat="1" ht="21" customHeight="1" thickBot="1" x14ac:dyDescent="0.45">
      <c r="B10" s="14" t="s">
        <v>20</v>
      </c>
      <c r="F10" s="15"/>
      <c r="G10" s="15"/>
      <c r="H10" s="74">
        <v>10</v>
      </c>
      <c r="I10" s="18" t="s">
        <v>7</v>
      </c>
    </row>
    <row r="11" spans="2:20" s="12" customFormat="1" ht="6" customHeight="1" thickBot="1" x14ac:dyDescent="0.45">
      <c r="B11" s="13"/>
    </row>
    <row r="12" spans="2:20" s="12" customFormat="1" ht="21" customHeight="1" thickBot="1" x14ac:dyDescent="0.45">
      <c r="B12" s="14" t="s">
        <v>21</v>
      </c>
      <c r="F12" s="15"/>
      <c r="G12" s="15"/>
      <c r="H12" s="53">
        <v>14</v>
      </c>
      <c r="I12" s="18"/>
    </row>
    <row r="13" spans="2:20" s="12" customFormat="1" ht="6" customHeight="1" thickBot="1" x14ac:dyDescent="0.45">
      <c r="B13" s="13"/>
    </row>
    <row r="14" spans="2:20" s="12" customFormat="1" ht="21" customHeight="1" thickBot="1" x14ac:dyDescent="0.45">
      <c r="B14" s="14" t="s">
        <v>23</v>
      </c>
      <c r="F14" s="15"/>
      <c r="G14" s="15"/>
      <c r="H14" s="53">
        <v>78</v>
      </c>
      <c r="I14" s="18" t="s">
        <v>24</v>
      </c>
    </row>
    <row r="15" spans="2:20" ht="6" customHeight="1" thickBot="1" x14ac:dyDescent="0.4">
      <c r="N15" s="43"/>
    </row>
    <row r="16" spans="2:20" ht="31.25" customHeight="1" thickBot="1" x14ac:dyDescent="0.4">
      <c r="B16" s="36" t="s">
        <v>15</v>
      </c>
      <c r="C16" s="36" t="s">
        <v>0</v>
      </c>
      <c r="D16" s="37" t="s">
        <v>1</v>
      </c>
      <c r="E16" s="37" t="s">
        <v>6</v>
      </c>
      <c r="F16" s="37" t="s">
        <v>3</v>
      </c>
      <c r="G16" s="36" t="s">
        <v>2</v>
      </c>
      <c r="H16" s="37" t="s">
        <v>8</v>
      </c>
      <c r="I16" s="36" t="s">
        <v>4</v>
      </c>
      <c r="J16" s="36" t="s">
        <v>5</v>
      </c>
      <c r="M16" s="60" t="s">
        <v>42</v>
      </c>
      <c r="N16" s="76"/>
      <c r="O16" s="79"/>
      <c r="P16" s="79"/>
      <c r="Q16" s="79"/>
      <c r="R16" s="79"/>
      <c r="S16" s="80"/>
      <c r="T16" s="38"/>
    </row>
    <row r="17" spans="2:20" s="38" customFormat="1" ht="15" thickBot="1" x14ac:dyDescent="0.4">
      <c r="B17" s="26"/>
      <c r="C17" s="26"/>
      <c r="D17" s="27"/>
      <c r="E17" s="28"/>
      <c r="F17" s="28"/>
      <c r="G17" s="28"/>
      <c r="H17" s="28"/>
      <c r="I17" s="26"/>
      <c r="J17" s="26"/>
      <c r="M17" s="63" t="s">
        <v>36</v>
      </c>
      <c r="N17" s="56"/>
      <c r="O17" s="56"/>
      <c r="P17" s="56"/>
      <c r="Q17" s="56"/>
      <c r="R17" s="56"/>
      <c r="S17" s="77"/>
    </row>
    <row r="18" spans="2:20" ht="16" thickBot="1" x14ac:dyDescent="0.4">
      <c r="B18" s="49" t="s">
        <v>13</v>
      </c>
      <c r="C18" s="85">
        <v>25</v>
      </c>
      <c r="D18" s="24">
        <f>H10*(H12+10)/1000*2</f>
        <v>0.48</v>
      </c>
      <c r="E18" s="23">
        <v>0.04</v>
      </c>
      <c r="F18" s="21">
        <f>E18*$H$10</f>
        <v>0.4</v>
      </c>
      <c r="G18" s="47">
        <f>$H$8+D18</f>
        <v>50.48</v>
      </c>
      <c r="H18" s="11">
        <v>1</v>
      </c>
      <c r="I18" s="75">
        <f>ROUNDUP((H18*G18)/C18,0)</f>
        <v>3</v>
      </c>
      <c r="J18" s="25" t="s">
        <v>18</v>
      </c>
      <c r="M18" s="65" t="s">
        <v>43</v>
      </c>
      <c r="N18" s="78"/>
      <c r="O18" s="56"/>
      <c r="P18" s="56"/>
      <c r="Q18" s="56"/>
      <c r="R18" s="56"/>
      <c r="S18" s="77"/>
      <c r="T18" s="38"/>
    </row>
    <row r="19" spans="2:20" ht="15.5" x14ac:dyDescent="0.35">
      <c r="B19" s="49" t="s">
        <v>14</v>
      </c>
      <c r="C19" s="84">
        <f>SUM(20*1000/(H14*H12))</f>
        <v>18.315018315018314</v>
      </c>
      <c r="D19" s="24">
        <f>1/C19</f>
        <v>5.4600000000000003E-2</v>
      </c>
      <c r="E19" s="23">
        <v>1E-3</v>
      </c>
      <c r="F19" s="21">
        <f>E19*$H$10</f>
        <v>0.01</v>
      </c>
      <c r="G19" s="22">
        <f>$H$8*D19</f>
        <v>2.73</v>
      </c>
      <c r="H19" s="48" t="s">
        <v>9</v>
      </c>
      <c r="I19" s="75">
        <f>ROUNDUP(G19+F19,0)</f>
        <v>3</v>
      </c>
      <c r="J19" s="25" t="s">
        <v>11</v>
      </c>
      <c r="M19" s="65" t="s">
        <v>44</v>
      </c>
      <c r="N19" s="56"/>
      <c r="O19" s="56"/>
      <c r="P19" s="56"/>
      <c r="Q19" s="56"/>
      <c r="R19" s="56"/>
      <c r="S19" s="77"/>
      <c r="T19" s="38"/>
    </row>
    <row r="20" spans="2:20" ht="15" thickBot="1" x14ac:dyDescent="0.4">
      <c r="M20" s="81" t="s">
        <v>45</v>
      </c>
      <c r="N20" s="82"/>
      <c r="O20" s="82"/>
      <c r="P20" s="82"/>
      <c r="Q20" s="82"/>
      <c r="R20" s="82"/>
      <c r="S20" s="83"/>
      <c r="T20" s="38"/>
    </row>
    <row r="22" spans="2:20" ht="6" customHeight="1" x14ac:dyDescent="0.35">
      <c r="N22" s="43"/>
    </row>
  </sheetData>
  <protectedRanges>
    <protectedRange sqref="H10 H14 H18 H12" name="Bereich4"/>
    <protectedRange sqref="H10 H18 H14 H12" name="Bereich1"/>
    <protectedRange sqref="H8" name="Bereich3"/>
    <protectedRange sqref="H8" name="Bereich1_1"/>
  </protectedRanges>
  <dataValidations count="1">
    <dataValidation type="list" allowBlank="1" showInputMessage="1" showErrorMessage="1" sqref="H18" xr:uid="{00000000-0002-0000-0600-000000000000}">
      <formula1>"1,2"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H123"/>
  <sheetViews>
    <sheetView workbookViewId="0"/>
  </sheetViews>
  <sheetFormatPr baseColWidth="10" defaultColWidth="11.54296875" defaultRowHeight="14" x14ac:dyDescent="0.3"/>
  <cols>
    <col min="1" max="1" width="10.6328125" style="19" customWidth="1"/>
    <col min="2" max="2" width="20.6328125" style="2" customWidth="1"/>
    <col min="3" max="3" width="10.54296875" style="2" customWidth="1"/>
    <col min="4" max="4" width="7.54296875" style="2" customWidth="1"/>
    <col min="5" max="9" width="11.54296875" style="2" hidden="1" customWidth="1"/>
    <col min="10" max="11" width="11.54296875" style="2"/>
    <col min="12" max="12" width="17.36328125" style="19" customWidth="1"/>
    <col min="13" max="17" width="11.54296875" style="19"/>
    <col min="18" max="18" width="31.54296875" style="19" customWidth="1"/>
    <col min="19" max="86" width="11.54296875" style="19"/>
    <col min="87" max="16384" width="11.54296875" style="2"/>
  </cols>
  <sheetData>
    <row r="1" spans="2:18" s="19" customFormat="1" ht="20.399999999999999" customHeight="1" x14ac:dyDescent="0.3"/>
    <row r="2" spans="2:18" s="19" customFormat="1" ht="20.399999999999999" customHeight="1" x14ac:dyDescent="0.3"/>
    <row r="3" spans="2:18" s="19" customFormat="1" ht="20.399999999999999" customHeight="1" x14ac:dyDescent="0.3"/>
    <row r="4" spans="2:18" ht="24" x14ac:dyDescent="0.5">
      <c r="B4" s="72" t="s">
        <v>40</v>
      </c>
      <c r="C4" s="39"/>
      <c r="D4" s="39"/>
      <c r="E4" s="19"/>
      <c r="F4" s="19"/>
      <c r="G4" s="19"/>
      <c r="H4" s="19"/>
      <c r="I4" s="19"/>
      <c r="J4" s="19"/>
      <c r="K4" s="19"/>
    </row>
    <row r="5" spans="2:18" ht="24" x14ac:dyDescent="0.5">
      <c r="B5" s="73" t="s">
        <v>37</v>
      </c>
      <c r="C5" s="39"/>
      <c r="D5" s="39"/>
      <c r="E5" s="19"/>
      <c r="F5" s="19"/>
      <c r="G5" s="19"/>
      <c r="H5" s="19"/>
      <c r="I5" s="19"/>
      <c r="J5" s="19"/>
      <c r="K5" s="19"/>
    </row>
    <row r="6" spans="2:18" ht="24" x14ac:dyDescent="0.5">
      <c r="B6" s="73" t="s">
        <v>38</v>
      </c>
      <c r="C6" s="39"/>
      <c r="D6" s="39"/>
      <c r="E6" s="19"/>
      <c r="F6" s="19"/>
      <c r="G6" s="19"/>
      <c r="H6" s="19"/>
      <c r="I6" s="19"/>
      <c r="J6" s="19"/>
      <c r="K6" s="19"/>
    </row>
    <row r="7" spans="2:18" s="19" customFormat="1" ht="14.5" thickBot="1" x14ac:dyDescent="0.35"/>
    <row r="8" spans="2:18" ht="21" customHeight="1" thickBot="1" x14ac:dyDescent="0.35">
      <c r="B8" s="19"/>
      <c r="C8" s="19"/>
      <c r="D8" s="14" t="s">
        <v>19</v>
      </c>
      <c r="E8" s="19"/>
      <c r="F8" s="19"/>
      <c r="G8" s="19"/>
      <c r="H8" s="19"/>
      <c r="I8" s="19"/>
      <c r="J8" s="51">
        <v>250</v>
      </c>
      <c r="K8" s="17"/>
    </row>
    <row r="9" spans="2:18" s="19" customFormat="1" ht="6" customHeight="1" thickBot="1" x14ac:dyDescent="0.35">
      <c r="D9" s="30"/>
      <c r="J9" s="31"/>
      <c r="K9" s="33"/>
    </row>
    <row r="10" spans="2:18" ht="21" customHeight="1" thickBot="1" x14ac:dyDescent="0.35">
      <c r="B10" s="19"/>
      <c r="C10" s="19"/>
      <c r="D10" s="14" t="s">
        <v>20</v>
      </c>
      <c r="E10" s="19"/>
      <c r="F10" s="19"/>
      <c r="G10" s="19"/>
      <c r="H10" s="19"/>
      <c r="I10" s="19"/>
      <c r="J10" s="11">
        <v>53</v>
      </c>
      <c r="K10" s="32" t="s">
        <v>7</v>
      </c>
    </row>
    <row r="11" spans="2:18" s="19" customFormat="1" ht="6" customHeight="1" thickBot="1" x14ac:dyDescent="0.35"/>
    <row r="12" spans="2:18" ht="21" customHeight="1" thickBot="1" x14ac:dyDescent="0.35">
      <c r="B12" s="19"/>
      <c r="C12" s="19"/>
      <c r="D12" s="14" t="s">
        <v>21</v>
      </c>
      <c r="E12" s="19"/>
      <c r="F12" s="19"/>
      <c r="G12" s="19"/>
      <c r="H12" s="19"/>
      <c r="I12" s="19"/>
      <c r="J12" s="11">
        <v>15</v>
      </c>
      <c r="K12" s="71" t="s">
        <v>35</v>
      </c>
    </row>
    <row r="13" spans="2:18" s="19" customFormat="1" ht="6" customHeight="1" thickBot="1" x14ac:dyDescent="0.35"/>
    <row r="14" spans="2:18" ht="31.25" customHeight="1" thickBot="1" x14ac:dyDescent="0.35">
      <c r="B14" s="86" t="s">
        <v>15</v>
      </c>
      <c r="C14" s="87"/>
      <c r="D14" s="88"/>
      <c r="E14" s="7" t="s">
        <v>0</v>
      </c>
      <c r="F14" s="8" t="s">
        <v>1</v>
      </c>
      <c r="G14" s="8" t="s">
        <v>6</v>
      </c>
      <c r="H14" s="9" t="s">
        <v>3</v>
      </c>
      <c r="I14" s="10" t="s">
        <v>2</v>
      </c>
      <c r="J14" s="10" t="s">
        <v>4</v>
      </c>
      <c r="K14" s="10" t="s">
        <v>5</v>
      </c>
      <c r="M14" s="60" t="s">
        <v>26</v>
      </c>
      <c r="N14" s="61"/>
      <c r="O14" s="61"/>
      <c r="P14" s="61"/>
      <c r="Q14" s="61"/>
      <c r="R14" s="62"/>
    </row>
    <row r="15" spans="2:18" s="29" customFormat="1" ht="14.5" x14ac:dyDescent="0.35">
      <c r="B15" s="26"/>
      <c r="C15" s="26"/>
      <c r="D15" s="26"/>
      <c r="E15" s="26"/>
      <c r="F15" s="27"/>
      <c r="G15" s="28"/>
      <c r="H15" s="28"/>
      <c r="I15" s="28"/>
      <c r="J15" s="28"/>
      <c r="M15" s="63" t="s">
        <v>25</v>
      </c>
      <c r="R15" s="64"/>
    </row>
    <row r="16" spans="2:18" ht="15.5" x14ac:dyDescent="0.3">
      <c r="B16" s="54" t="s">
        <v>16</v>
      </c>
      <c r="C16" s="57"/>
      <c r="D16" s="55"/>
      <c r="E16" s="5">
        <f>IF(J12&lt;612.4,IF(J12&lt;9,6.4,IF(J12&lt;11,3.8,IF(J12&lt;16,2,IF(J12&lt;21,1.2,IF(J12&lt;26,0.8,IF(J12&lt;31,0.6)))))))</f>
        <v>2</v>
      </c>
      <c r="F16" s="6">
        <f>1/E16</f>
        <v>0.5</v>
      </c>
      <c r="G16" s="34">
        <f>F16*5%</f>
        <v>2.5000000000000001E-2</v>
      </c>
      <c r="H16" s="3">
        <f>G16*$J$10</f>
        <v>1.3250000000000002</v>
      </c>
      <c r="I16" s="4">
        <f>$J$8*F16</f>
        <v>125</v>
      </c>
      <c r="J16" s="75">
        <f>ROUNDUP(I16+H16,0)</f>
        <v>127</v>
      </c>
      <c r="K16" s="35" t="s">
        <v>12</v>
      </c>
      <c r="M16" s="65" t="s">
        <v>27</v>
      </c>
      <c r="N16" s="28"/>
      <c r="O16" s="28"/>
      <c r="P16" s="28"/>
      <c r="Q16" s="28"/>
      <c r="R16" s="66"/>
    </row>
    <row r="17" spans="2:18" ht="15.5" x14ac:dyDescent="0.3">
      <c r="B17" s="54" t="s">
        <v>17</v>
      </c>
      <c r="C17" s="57"/>
      <c r="D17" s="55"/>
      <c r="E17" s="5">
        <f>IF(J12&lt;6,24,IF(J12&lt;9,12.5,IF(J12&lt;11,7.5,IF(J12&lt;16,4,IF(J12&lt;21,2.5,IF(J12&lt;26,1.6,IF(J12&lt;31,1.3)))))))</f>
        <v>4</v>
      </c>
      <c r="F17" s="6">
        <f>1/E17</f>
        <v>0.25</v>
      </c>
      <c r="G17" s="34">
        <f>F17*5%</f>
        <v>1.2500000000000001E-2</v>
      </c>
      <c r="H17" s="3">
        <f>G17*$J$10</f>
        <v>0.66250000000000009</v>
      </c>
      <c r="I17" s="4">
        <f>$J$8*F17</f>
        <v>62.5</v>
      </c>
      <c r="J17" s="75">
        <f>ROUNDUP(I17+H17,0)</f>
        <v>64</v>
      </c>
      <c r="K17" s="35" t="s">
        <v>10</v>
      </c>
      <c r="M17" s="67" t="s">
        <v>28</v>
      </c>
      <c r="N17" s="28"/>
      <c r="O17" s="28"/>
      <c r="P17" s="28"/>
      <c r="Q17" s="28"/>
      <c r="R17" s="66"/>
    </row>
    <row r="18" spans="2:18" s="19" customFormat="1" ht="15.5" x14ac:dyDescent="0.35">
      <c r="B18" s="54" t="s">
        <v>22</v>
      </c>
      <c r="C18" s="58" t="str">
        <f>IF(J12&lt;8,"XS",IF(J12&lt;12,"S",IF(J12&lt;18,"M",IF(J12&lt;24,"L",IF(J12&lt;31,"XL")))))</f>
        <v>M</v>
      </c>
      <c r="D18" s="55"/>
      <c r="E18" s="50">
        <f>IF(J12&lt;7,9,IF(J12&lt;10,8,IF(J12&lt;15,6,IF(J12&lt;21,5,IF(J12&lt;42,3)))))</f>
        <v>5</v>
      </c>
      <c r="F18" s="20">
        <f t="shared" ref="F18" si="0">1/E18</f>
        <v>0.2</v>
      </c>
      <c r="G18" s="34">
        <f>J10*(J12/1000)*2</f>
        <v>1.5899999999999999</v>
      </c>
      <c r="H18" s="52"/>
      <c r="I18" s="22">
        <f>J8+G18</f>
        <v>251.59</v>
      </c>
      <c r="J18" s="75">
        <f>ROUNDUP(I18/E18,0)</f>
        <v>51</v>
      </c>
      <c r="K18" s="35" t="s">
        <v>18</v>
      </c>
      <c r="M18" s="67" t="s">
        <v>29</v>
      </c>
      <c r="N18" s="28"/>
      <c r="O18" s="28"/>
      <c r="P18" s="28"/>
      <c r="Q18" s="28"/>
      <c r="R18" s="66"/>
    </row>
    <row r="19" spans="2:18" s="19" customFormat="1" x14ac:dyDescent="0.3">
      <c r="M19" s="67" t="s">
        <v>30</v>
      </c>
      <c r="N19" s="28"/>
      <c r="O19" s="28"/>
      <c r="P19" s="28"/>
      <c r="Q19" s="28"/>
      <c r="R19" s="66"/>
    </row>
    <row r="20" spans="2:18" s="19" customFormat="1" x14ac:dyDescent="0.3">
      <c r="M20" s="65" t="s">
        <v>31</v>
      </c>
      <c r="N20" s="28"/>
      <c r="O20" s="28"/>
      <c r="P20" s="28"/>
      <c r="Q20" s="28"/>
      <c r="R20" s="66"/>
    </row>
    <row r="21" spans="2:18" s="19" customFormat="1" x14ac:dyDescent="0.3">
      <c r="M21" s="67" t="s">
        <v>32</v>
      </c>
      <c r="N21" s="28"/>
      <c r="O21" s="28"/>
      <c r="P21" s="28"/>
      <c r="Q21" s="28"/>
      <c r="R21" s="66"/>
    </row>
    <row r="22" spans="2:18" s="19" customFormat="1" x14ac:dyDescent="0.3">
      <c r="M22" s="67" t="s">
        <v>33</v>
      </c>
      <c r="N22" s="28"/>
      <c r="O22" s="28"/>
      <c r="P22" s="28"/>
      <c r="Q22" s="28"/>
      <c r="R22" s="66"/>
    </row>
    <row r="23" spans="2:18" s="19" customFormat="1" x14ac:dyDescent="0.3">
      <c r="M23" s="67" t="s">
        <v>34</v>
      </c>
      <c r="N23" s="28"/>
      <c r="O23" s="28"/>
      <c r="P23" s="28"/>
      <c r="Q23" s="28"/>
      <c r="R23" s="66"/>
    </row>
    <row r="24" spans="2:18" s="19" customFormat="1" ht="6" customHeight="1" thickBot="1" x14ac:dyDescent="0.35">
      <c r="M24" s="70"/>
      <c r="N24" s="68"/>
      <c r="O24" s="68"/>
      <c r="P24" s="68"/>
      <c r="Q24" s="68"/>
      <c r="R24" s="69"/>
    </row>
    <row r="25" spans="2:18" s="19" customFormat="1" x14ac:dyDescent="0.3">
      <c r="M25" s="28"/>
      <c r="N25" s="28"/>
      <c r="O25" s="28"/>
      <c r="P25" s="28"/>
      <c r="Q25" s="28"/>
      <c r="R25" s="28"/>
    </row>
    <row r="26" spans="2:18" s="19" customFormat="1" x14ac:dyDescent="0.3"/>
    <row r="27" spans="2:18" s="19" customFormat="1" x14ac:dyDescent="0.3"/>
    <row r="28" spans="2:18" s="19" customFormat="1" x14ac:dyDescent="0.3"/>
    <row r="29" spans="2:18" s="19" customFormat="1" x14ac:dyDescent="0.3"/>
    <row r="30" spans="2:18" s="19" customFormat="1" x14ac:dyDescent="0.3"/>
    <row r="31" spans="2:18" s="19" customFormat="1" x14ac:dyDescent="0.3"/>
    <row r="32" spans="2:18" s="19" customFormat="1" x14ac:dyDescent="0.3"/>
    <row r="33" s="19" customFormat="1" x14ac:dyDescent="0.3"/>
    <row r="34" s="19" customFormat="1" x14ac:dyDescent="0.3"/>
    <row r="35" s="19" customFormat="1" x14ac:dyDescent="0.3"/>
    <row r="36" s="19" customFormat="1" x14ac:dyDescent="0.3"/>
    <row r="37" s="19" customFormat="1" x14ac:dyDescent="0.3"/>
    <row r="38" s="19" customFormat="1" x14ac:dyDescent="0.3"/>
    <row r="39" s="19" customFormat="1" x14ac:dyDescent="0.3"/>
    <row r="40" s="19" customFormat="1" x14ac:dyDescent="0.3"/>
    <row r="41" s="19" customFormat="1" x14ac:dyDescent="0.3"/>
    <row r="42" s="19" customFormat="1" x14ac:dyDescent="0.3"/>
    <row r="43" s="19" customFormat="1" x14ac:dyDescent="0.3"/>
    <row r="44" s="19" customFormat="1" x14ac:dyDescent="0.3"/>
    <row r="45" s="19" customFormat="1" x14ac:dyDescent="0.3"/>
    <row r="46" s="19" customFormat="1" x14ac:dyDescent="0.3"/>
    <row r="47" s="19" customFormat="1" x14ac:dyDescent="0.3"/>
    <row r="48" s="19" customFormat="1" x14ac:dyDescent="0.3"/>
    <row r="49" s="19" customFormat="1" x14ac:dyDescent="0.3"/>
    <row r="50" s="19" customFormat="1" x14ac:dyDescent="0.3"/>
    <row r="51" s="19" customFormat="1" x14ac:dyDescent="0.3"/>
    <row r="52" s="19" customFormat="1" x14ac:dyDescent="0.3"/>
    <row r="53" s="19" customFormat="1" x14ac:dyDescent="0.3"/>
    <row r="54" s="19" customFormat="1" x14ac:dyDescent="0.3"/>
    <row r="55" s="19" customFormat="1" x14ac:dyDescent="0.3"/>
    <row r="56" s="19" customFormat="1" x14ac:dyDescent="0.3"/>
    <row r="57" s="19" customFormat="1" x14ac:dyDescent="0.3"/>
    <row r="58" s="19" customFormat="1" x14ac:dyDescent="0.3"/>
    <row r="59" s="19" customFormat="1" x14ac:dyDescent="0.3"/>
    <row r="60" s="19" customFormat="1" x14ac:dyDescent="0.3"/>
    <row r="61" s="19" customFormat="1" x14ac:dyDescent="0.3"/>
    <row r="62" s="19" customFormat="1" x14ac:dyDescent="0.3"/>
    <row r="63" s="19" customFormat="1" x14ac:dyDescent="0.3"/>
    <row r="64" s="19" customFormat="1" x14ac:dyDescent="0.3"/>
    <row r="65" s="19" customFormat="1" x14ac:dyDescent="0.3"/>
    <row r="66" s="19" customFormat="1" x14ac:dyDescent="0.3"/>
    <row r="67" s="19" customFormat="1" x14ac:dyDescent="0.3"/>
    <row r="68" s="19" customFormat="1" x14ac:dyDescent="0.3"/>
    <row r="69" s="19" customFormat="1" x14ac:dyDescent="0.3"/>
    <row r="70" s="19" customFormat="1" x14ac:dyDescent="0.3"/>
    <row r="71" s="19" customFormat="1" x14ac:dyDescent="0.3"/>
    <row r="72" s="19" customFormat="1" x14ac:dyDescent="0.3"/>
    <row r="73" s="19" customFormat="1" x14ac:dyDescent="0.3"/>
    <row r="74" s="19" customFormat="1" x14ac:dyDescent="0.3"/>
    <row r="75" s="19" customFormat="1" x14ac:dyDescent="0.3"/>
    <row r="76" s="19" customFormat="1" x14ac:dyDescent="0.3"/>
    <row r="77" s="19" customFormat="1" x14ac:dyDescent="0.3"/>
    <row r="78" s="19" customFormat="1" x14ac:dyDescent="0.3"/>
    <row r="79" s="19" customFormat="1" x14ac:dyDescent="0.3"/>
    <row r="80" s="19" customFormat="1" x14ac:dyDescent="0.3"/>
    <row r="81" s="19" customFormat="1" x14ac:dyDescent="0.3"/>
    <row r="82" s="19" customFormat="1" x14ac:dyDescent="0.3"/>
    <row r="83" s="19" customFormat="1" x14ac:dyDescent="0.3"/>
    <row r="84" s="19" customFormat="1" x14ac:dyDescent="0.3"/>
    <row r="85" s="19" customFormat="1" x14ac:dyDescent="0.3"/>
    <row r="86" s="19" customFormat="1" x14ac:dyDescent="0.3"/>
    <row r="87" s="19" customFormat="1" x14ac:dyDescent="0.3"/>
    <row r="88" s="19" customFormat="1" x14ac:dyDescent="0.3"/>
    <row r="89" s="19" customFormat="1" x14ac:dyDescent="0.3"/>
    <row r="90" s="19" customFormat="1" x14ac:dyDescent="0.3"/>
    <row r="91" s="19" customFormat="1" x14ac:dyDescent="0.3"/>
    <row r="92" s="19" customFormat="1" x14ac:dyDescent="0.3"/>
    <row r="93" s="19" customFormat="1" x14ac:dyDescent="0.3"/>
    <row r="94" s="19" customFormat="1" x14ac:dyDescent="0.3"/>
    <row r="95" s="19" customFormat="1" x14ac:dyDescent="0.3"/>
    <row r="96" s="19" customFormat="1" x14ac:dyDescent="0.3"/>
    <row r="97" s="19" customFormat="1" x14ac:dyDescent="0.3"/>
    <row r="98" s="19" customFormat="1" x14ac:dyDescent="0.3"/>
    <row r="99" s="19" customFormat="1" x14ac:dyDescent="0.3"/>
    <row r="100" s="19" customFormat="1" x14ac:dyDescent="0.3"/>
    <row r="101" s="19" customFormat="1" x14ac:dyDescent="0.3"/>
    <row r="102" s="19" customFormat="1" x14ac:dyDescent="0.3"/>
    <row r="103" s="19" customFormat="1" x14ac:dyDescent="0.3"/>
    <row r="104" s="19" customFormat="1" x14ac:dyDescent="0.3"/>
    <row r="105" s="19" customFormat="1" x14ac:dyDescent="0.3"/>
    <row r="106" s="19" customFormat="1" x14ac:dyDescent="0.3"/>
    <row r="107" s="19" customFormat="1" x14ac:dyDescent="0.3"/>
    <row r="108" s="19" customFormat="1" x14ac:dyDescent="0.3"/>
    <row r="109" s="19" customFormat="1" x14ac:dyDescent="0.3"/>
    <row r="110" s="19" customFormat="1" x14ac:dyDescent="0.3"/>
    <row r="111" s="19" customFormat="1" x14ac:dyDescent="0.3"/>
    <row r="112" s="19" customFormat="1" x14ac:dyDescent="0.3"/>
    <row r="113" s="19" customFormat="1" x14ac:dyDescent="0.3"/>
    <row r="114" s="19" customFormat="1" x14ac:dyDescent="0.3"/>
    <row r="115" s="19" customFormat="1" x14ac:dyDescent="0.3"/>
    <row r="116" s="19" customFormat="1" x14ac:dyDescent="0.3"/>
    <row r="117" s="19" customFormat="1" x14ac:dyDescent="0.3"/>
    <row r="118" s="19" customFormat="1" x14ac:dyDescent="0.3"/>
    <row r="119" s="19" customFormat="1" x14ac:dyDescent="0.3"/>
    <row r="120" s="19" customFormat="1" x14ac:dyDescent="0.3"/>
    <row r="121" s="19" customFormat="1" x14ac:dyDescent="0.3"/>
    <row r="122" s="19" customFormat="1" x14ac:dyDescent="0.3"/>
    <row r="123" s="19" customFormat="1" x14ac:dyDescent="0.3"/>
  </sheetData>
  <protectedRanges>
    <protectedRange sqref="J8 J10 J12" name="Bereich1"/>
  </protectedRanges>
  <mergeCells count="1">
    <mergeCell ref="B14:D14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AFE36B291A4DB1A690F78099C1A5" ma:contentTypeVersion="" ma:contentTypeDescription="Create a new document." ma:contentTypeScope="" ma:versionID="b5b8ca5370ee325188b382f02085bb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1958f689284e262d1fa84b900a38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CF0503-2AD2-4952-BDE1-EB5B107846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CB5F0D-6C12-42F8-B87F-393DE516C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C891BF-D552-4117-861C-8D9E1B996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große Elemente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Bedarfsrechner i3 PowerPakete</dc:title>
  <dc:creator>Pronath, Simon</dc:creator>
  <cp:lastModifiedBy>Distler, Barbara</cp:lastModifiedBy>
  <cp:lastPrinted>2017-02-28T10:25:54Z</cp:lastPrinted>
  <dcterms:created xsi:type="dcterms:W3CDTF">2013-03-06T06:43:09Z</dcterms:created>
  <dcterms:modified xsi:type="dcterms:W3CDTF">2022-02-15T15:27:49Z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0x01010088D1AFE36B291A4DB1A690F78099C1A5</vt:lpwstr>
  </property>
</Properties>
</file>